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численность мун служ" sheetId="1" r:id="rId1"/>
    <sheet name="исп б-та за 1кв" sheetId="2" state="hidden" r:id="rId2"/>
  </sheets>
  <definedNames/>
  <calcPr fullCalcOnLoad="1"/>
</workbook>
</file>

<file path=xl/sharedStrings.xml><?xml version="1.0" encoding="utf-8"?>
<sst xmlns="http://schemas.openxmlformats.org/spreadsheetml/2006/main" count="162" uniqueCount="154">
  <si>
    <t>СВЕДЕНИЯ</t>
  </si>
  <si>
    <t>№ п/п</t>
  </si>
  <si>
    <t>Показатели</t>
  </si>
  <si>
    <t>Всего</t>
  </si>
  <si>
    <t>Центральный аппарат</t>
  </si>
  <si>
    <t>Работники бюджетной сферы, всего</t>
  </si>
  <si>
    <t>из них:</t>
  </si>
  <si>
    <t>Управление</t>
  </si>
  <si>
    <t>Культура</t>
  </si>
  <si>
    <t>Работники бюджетной сферы всего:</t>
  </si>
  <si>
    <t>1.1</t>
  </si>
  <si>
    <t>1.2</t>
  </si>
  <si>
    <t>1.4</t>
  </si>
  <si>
    <t>1.4.1</t>
  </si>
  <si>
    <t>1.4.2</t>
  </si>
  <si>
    <t>2.1</t>
  </si>
  <si>
    <t>2.2</t>
  </si>
  <si>
    <t>2.3</t>
  </si>
  <si>
    <t xml:space="preserve">о численности муниципальных служащих, работников муниципальных </t>
  </si>
  <si>
    <t>учреждений с указанием фактических затрат на их  денежное содержание</t>
  </si>
  <si>
    <t>КБК</t>
  </si>
  <si>
    <t>Наименование показателя</t>
  </si>
  <si>
    <t>отклонение от плана      (+,-)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</si>
  <si>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</si>
  <si>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</si>
  <si>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</si>
  <si>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</si>
  <si>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лиц, в т.ч.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</si>
  <si>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</si>
  <si>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</si>
  <si>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</si>
  <si>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</si>
  <si>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1 01 02021 01 0000 110</t>
  </si>
  <si>
    <t>1 06 01030 10 0000 110</t>
  </si>
  <si>
    <t>1 08 04020 01 0000 110</t>
  </si>
  <si>
    <t>1 11 05010 10 0000 120</t>
  </si>
  <si>
    <t>1 11 05035 10 0000 120</t>
  </si>
  <si>
    <t>2 02 01001 10 0000 151</t>
  </si>
  <si>
    <t>2 02 01003 10 0000 151</t>
  </si>
  <si>
    <t>2 02 03015 10 0000 151</t>
  </si>
  <si>
    <t>2 02 03024 10 0000 151</t>
  </si>
  <si>
    <t>2 02 02999 10 0000 151</t>
  </si>
  <si>
    <t>1 08 00000 00 0000 000</t>
  </si>
  <si>
    <t xml:space="preserve">Государственная пошлина </t>
  </si>
  <si>
    <t>1 06 00000 00 0000 110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</si>
  <si>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</si>
  <si>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</si>
  <si>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</si>
  <si>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</si>
  <si>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</si>
  <si>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Итого собственных доходов, всего</t>
  </si>
  <si>
    <t>2 00 00000 00 0000 000</t>
  </si>
  <si>
    <t>Безвозмездные поступления, всего</t>
  </si>
  <si>
    <t>Дотации от других бюджетов бюджетной системы РФ, всего, в т.ч.</t>
  </si>
  <si>
    <t>Субвенции от других бюджетов бюджетной системы РФ, всего</t>
  </si>
  <si>
    <t>2 02 03000 00 0000 151</t>
  </si>
  <si>
    <t>2 02 01000 00 0000 000</t>
  </si>
  <si>
    <t>2 02 02000 00 0000 000</t>
  </si>
  <si>
    <t>Субсидии от других бюджетов бюджетной системы РФ</t>
  </si>
  <si>
    <t>Прочие субсидии бюджетам поселений</t>
  </si>
  <si>
    <t>8 90 00000 00 0000 000</t>
  </si>
  <si>
    <t>Всего доходов</t>
  </si>
  <si>
    <t>РАСХОДЫ</t>
  </si>
  <si>
    <t>Общегосударственные вопросы, всего</t>
  </si>
  <si>
    <t>0100</t>
  </si>
  <si>
    <t>0104</t>
  </si>
  <si>
    <t>Функционирование правительства Российской Федерации высших органов исполнительной власти субъектов РФ, местных администраций, всего</t>
  </si>
  <si>
    <t>0200</t>
  </si>
  <si>
    <t>Национальная оборона</t>
  </si>
  <si>
    <t>0203</t>
  </si>
  <si>
    <t>Мобилизационная и вневойсковая подготовка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</si>
  <si>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</si>
  <si>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</si>
  <si>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</si>
  <si>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</si>
  <si>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</si>
  <si>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</si>
  <si>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</si>
  <si>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</si>
  <si>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</si>
  <si>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</si>
  <si>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</si>
  <si>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</si>
  <si>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</si>
  <si>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</si>
  <si>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</si>
  <si>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</si>
  <si>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</si>
  <si>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</si>
  <si>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</si>
  <si>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НЕНАЛОГОВЫЕ И НАЛОГОВЫЕ ДОХОДЫ</t>
  </si>
  <si>
    <t>НАЛОГИ НА ИМУЩЕСТВО</t>
  </si>
  <si>
    <t>1 06 01000 00 0000 110</t>
  </si>
  <si>
    <t>Налог на имущество физических лиц</t>
  </si>
  <si>
    <t xml:space="preserve"> (в рублях)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</si>
  <si>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</si>
  <si>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Фактическая численность (чел.)</t>
  </si>
  <si>
    <t>Оплата труда (211+213)(в тыс.руб.)</t>
  </si>
  <si>
    <t xml:space="preserve">исполнено </t>
  </si>
  <si>
    <t xml:space="preserve">% 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</si>
  <si>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</si>
  <si>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</si>
  <si>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</si>
  <si>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Глава сельского поселения</t>
  </si>
  <si>
    <t>Резервные фонды местных администраций</t>
  </si>
  <si>
    <t>Гражданская оборона</t>
  </si>
  <si>
    <t>Другие вопросы в области национальной экономики</t>
  </si>
  <si>
    <t>Масовый спорт</t>
  </si>
  <si>
    <t>Другие вопросы в области культуры</t>
  </si>
  <si>
    <t>Оплата коммунальных услуг работникам культуры</t>
  </si>
  <si>
    <t>2.3.1</t>
  </si>
  <si>
    <t>2.3.2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</si>
  <si>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227,2271 и 228 Налогового кодекса РФ</t>
  </si>
  <si>
    <t>Дорожное хозяйство</t>
  </si>
  <si>
    <t xml:space="preserve">                                                       </t>
  </si>
  <si>
    <t>Культура и  кинематография</t>
  </si>
  <si>
    <t>0309</t>
  </si>
  <si>
    <t>0310</t>
  </si>
  <si>
    <t>0409</t>
  </si>
  <si>
    <t>0412</t>
  </si>
  <si>
    <t>0300</t>
  </si>
  <si>
    <t>0804</t>
  </si>
  <si>
    <t>Доходы от уплаты акцизов</t>
  </si>
  <si>
    <t>1 03 00000 00 0000 110</t>
  </si>
  <si>
    <t xml:space="preserve"> Субсидии на ремонт и содержание автомобильных дорог общего пользования местного значения</t>
  </si>
  <si>
    <t>1 14 06013 00 0000 430</t>
  </si>
  <si>
    <t>Доходы от продажи земельных участков</t>
  </si>
  <si>
    <t>Полномочия</t>
  </si>
  <si>
    <t xml:space="preserve"> за 1 квартал 2015 год</t>
  </si>
  <si>
    <t>План 2015 года</t>
  </si>
  <si>
    <t xml:space="preserve">% исполнения за 2014 год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</si>
  <si>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</si>
  <si>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</si>
  <si>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</si>
  <si>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</si>
  <si>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</si>
  <si>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</t>
  </si>
  <si>
    <t xml:space="preserve">   Дотации  бюджетам сельских поселений на поддержку мер по обеспечению сбалансированности бюджетов </t>
  </si>
  <si>
    <t xml:space="preserve">Доходы от сдачи в аренду имущества, находящегося в оперативном управлении сельских поселений </t>
  </si>
  <si>
    <t>0111</t>
  </si>
  <si>
    <t>0106</t>
  </si>
  <si>
    <t>0405</t>
  </si>
  <si>
    <t>0400</t>
  </si>
  <si>
    <t>Национальная экономика</t>
  </si>
  <si>
    <t>Сельское хозяйство и рыболовство</t>
  </si>
  <si>
    <t>0406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</si>
  <si>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</si>
  <si>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</si>
  <si>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</t>
  </si>
  <si>
    <t>1101</t>
  </si>
  <si>
    <t>по МО "Доброводское сельское поселение"</t>
  </si>
  <si>
    <t>Ведущий специалист                            В.В.Кожанова</t>
  </si>
  <si>
    <t>АНАЛИЗ ИСПОЛНЕНИЯ БЮДЖЕТА МО "ДОБРОВОДСКОЕ СЕЛЬСКОЕ ПОСЕЛЕНИЕ"</t>
  </si>
  <si>
    <t>за 1 квартал 2016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</si>
</sst>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(&quot;р.&quot;* #,##0.00_);_(&quot;р.&quot;* \(#,##0.00\);_(&quot;р.&quot;* &quot;-&quot;??_);_(@_)"/>
    <numFmt numFmtId="171" formatCode="_(&quot;р.&quot;* #,##0_);_(&quot;р.&quot;* \(#,##0\);_(&quot;р.&quot;* &quot;-&quot;_);_(@_)"/>
    <numFmt numFmtId="172" formatCode="_(* #,##0.00_);_(* \(#,##0.00\);_(* &quot;-&quot;??_);_(@_)"/>
    <numFmt numFmtId="173" formatCode="_(* #,##0_);_(* \(#,##0\);_(* &quot;-&quot;_);_(@_)"/>
  </numFmts>
  <fonts count="7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11"/>
      <name val="Calibri"/>
      <family val="0"/>
    </font>
    <font>
      <sz val="11"/>
      <color indexed="9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62"/>
      <name val="Calibri"/>
      <family val="0"/>
    </font>
    <font>
      <sz val="11"/>
      <color indexed="53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b/>
      <sz val="11"/>
      <name val="Calibri"/>
      <family val="0"/>
    </font>
    <font>
      <sz val="11"/>
      <color indexed="10"/>
      <name val="Calibri"/>
      <family val="0"/>
    </font>
    <font>
      <sz val="8"/>
      <name val="Arial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b/>
      <sz val="11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>
      <alignment horizontal="left"/>
      <protection/>
    </xf>
    <xf numFmtId="0" fontId="23" fillId="33" borderId="1" applyNumberFormat="0" applyAlignment="0" applyProtection="0"/>
    <xf numFmtId="0" fontId="24" fillId="30" borderId="2" applyNumberFormat="0" applyAlignment="0" applyProtection="0"/>
    <xf numFmtId="0" fontId="22" fillId="0" borderId="0">
      <alignment horizontal="left"/>
      <protection/>
    </xf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1" applyNumberFormat="0" applyAlignment="0" applyProtection="0"/>
    <xf numFmtId="0" fontId="31" fillId="0" borderId="6" applyNumberFormat="0" applyFill="0" applyAlignment="0" applyProtection="0"/>
    <xf numFmtId="0" fontId="32" fillId="34" borderId="0" applyNumberFormat="0" applyBorder="0" applyAlignment="0" applyProtection="0"/>
    <xf numFmtId="0" fontId="19" fillId="3" borderId="7" applyNumberFormat="0" applyFont="0" applyAlignment="0" applyProtection="0"/>
    <xf numFmtId="0" fontId="33" fillId="33" borderId="8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2" fillId="0" borderId="0">
      <alignment horizontal="left"/>
      <protection/>
    </xf>
    <xf numFmtId="0" fontId="36" fillId="0" borderId="0" applyNumberFormat="0" applyFill="0" applyBorder="0" applyAlignment="0" applyProtection="0"/>
    <xf numFmtId="0" fontId="16" fillId="0" borderId="10">
      <alignment horizontal="center" vertical="top" wrapText="1"/>
      <protection/>
    </xf>
    <xf numFmtId="0" fontId="6" fillId="0" borderId="11">
      <alignment horizontal="center"/>
      <protection/>
    </xf>
    <xf numFmtId="0" fontId="6" fillId="0" borderId="12">
      <alignment horizontal="left" wrapText="1" indent="2"/>
      <protection/>
    </xf>
    <xf numFmtId="0" fontId="6" fillId="0" borderId="13">
      <alignment horizontal="left" wrapText="1"/>
      <protection/>
    </xf>
    <xf numFmtId="0" fontId="6" fillId="0" borderId="14">
      <alignment horizontal="left" wrapText="1"/>
      <protection/>
    </xf>
    <xf numFmtId="0" fontId="0" fillId="11" borderId="15">
      <alignment/>
      <protection/>
    </xf>
    <xf numFmtId="0" fontId="0" fillId="11" borderId="16">
      <alignment/>
      <protection/>
    </xf>
    <xf numFmtId="0" fontId="6" fillId="0" borderId="17">
      <alignment horizontal="left" wrapText="1" indent="2"/>
      <protection/>
    </xf>
    <xf numFmtId="0" fontId="0" fillId="11" borderId="18">
      <alignment/>
      <protection/>
    </xf>
    <xf numFmtId="0" fontId="6" fillId="0" borderId="19">
      <alignment horizontal="left" wrapText="1"/>
      <protection/>
    </xf>
    <xf numFmtId="0" fontId="0" fillId="11" borderId="20">
      <alignment/>
      <protection/>
    </xf>
    <xf numFmtId="0" fontId="37" fillId="0" borderId="21">
      <alignment wrapText="1"/>
      <protection/>
    </xf>
    <xf numFmtId="0" fontId="6" fillId="0" borderId="22">
      <alignment horizontal="left" wrapText="1"/>
      <protection/>
    </xf>
    <xf numFmtId="0" fontId="6" fillId="0" borderId="0">
      <alignment horizontal="left" wrapText="1"/>
      <protection/>
    </xf>
    <xf numFmtId="0" fontId="19" fillId="0" borderId="23">
      <alignment/>
      <protection/>
    </xf>
    <xf numFmtId="0" fontId="6" fillId="0" borderId="24">
      <alignment horizontal="center"/>
      <protection/>
    </xf>
    <xf numFmtId="0" fontId="0" fillId="0" borderId="25">
      <alignment horizontal="left"/>
      <protection/>
    </xf>
    <xf numFmtId="0" fontId="19" fillId="0" borderId="25">
      <alignment/>
      <protection/>
    </xf>
    <xf numFmtId="0" fontId="6" fillId="0" borderId="25">
      <alignment horizontal="left"/>
      <protection/>
    </xf>
    <xf numFmtId="0" fontId="6" fillId="0" borderId="26">
      <alignment horizontal="left"/>
      <protection/>
    </xf>
    <xf numFmtId="0" fontId="6" fillId="0" borderId="27">
      <alignment horizontal="left" wrapText="1"/>
      <protection/>
    </xf>
    <xf numFmtId="0" fontId="6" fillId="0" borderId="28">
      <alignment horizontal="left" wrapText="1"/>
      <protection/>
    </xf>
    <xf numFmtId="0" fontId="0" fillId="11" borderId="29">
      <alignment/>
      <protection/>
    </xf>
    <xf numFmtId="0" fontId="6" fillId="0" borderId="17">
      <alignment horizontal="left" wrapText="1"/>
      <protection/>
    </xf>
    <xf numFmtId="0" fontId="6" fillId="0" borderId="30">
      <alignment horizontal="left" wrapText="1"/>
      <protection/>
    </xf>
    <xf numFmtId="0" fontId="0" fillId="11" borderId="23">
      <alignment/>
      <protection/>
    </xf>
    <xf numFmtId="0" fontId="0" fillId="0" borderId="31">
      <alignment horizontal="left"/>
      <protection/>
    </xf>
    <xf numFmtId="0" fontId="0" fillId="0" borderId="0">
      <alignment horizontal="left"/>
      <protection/>
    </xf>
    <xf numFmtId="0" fontId="16" fillId="0" borderId="32">
      <alignment horizontal="center" vertical="center"/>
      <protection/>
    </xf>
    <xf numFmtId="0" fontId="16" fillId="0" borderId="33">
      <alignment horizontal="center" vertical="top" wrapText="1"/>
      <protection/>
    </xf>
    <xf numFmtId="0" fontId="0" fillId="11" borderId="34">
      <alignment/>
      <protection/>
    </xf>
    <xf numFmtId="0" fontId="6" fillId="0" borderId="35">
      <alignment horizontal="center" vertical="center" shrinkToFit="1"/>
      <protection/>
    </xf>
    <xf numFmtId="0" fontId="6" fillId="0" borderId="36">
      <alignment horizontal="center" vertical="center" shrinkToFit="1"/>
      <protection/>
    </xf>
    <xf numFmtId="0" fontId="38" fillId="0" borderId="37">
      <alignment horizontal="center" vertical="center" shrinkToFit="1"/>
      <protection/>
    </xf>
    <xf numFmtId="0" fontId="0" fillId="11" borderId="38">
      <alignment/>
      <protection/>
    </xf>
    <xf numFmtId="0" fontId="38" fillId="0" borderId="39">
      <alignment horizontal="center" vertical="center" shrinkToFit="1"/>
      <protection/>
    </xf>
    <xf numFmtId="0" fontId="0" fillId="11" borderId="40">
      <alignment/>
      <protection/>
    </xf>
    <xf numFmtId="0" fontId="6" fillId="0" borderId="41">
      <alignment horizontal="center" wrapText="1"/>
      <protection/>
    </xf>
    <xf numFmtId="0" fontId="6" fillId="0" borderId="0">
      <alignment horizontal="center" wrapText="1"/>
      <protection/>
    </xf>
    <xf numFmtId="0" fontId="6" fillId="0" borderId="23">
      <alignment horizontal="center" wrapText="1"/>
      <protection/>
    </xf>
    <xf numFmtId="0" fontId="6" fillId="0" borderId="42">
      <alignment horizontal="center"/>
      <protection/>
    </xf>
    <xf numFmtId="0" fontId="6" fillId="0" borderId="43">
      <alignment horizontal="center"/>
      <protection/>
    </xf>
    <xf numFmtId="0" fontId="6" fillId="0" borderId="44">
      <alignment horizontal="center"/>
      <protection/>
    </xf>
    <xf numFmtId="0" fontId="6" fillId="0" borderId="37">
      <alignment horizontal="center" wrapText="1"/>
      <protection/>
    </xf>
    <xf numFmtId="0" fontId="6" fillId="0" borderId="35">
      <alignment horizontal="center" wrapText="1"/>
      <protection/>
    </xf>
    <xf numFmtId="0" fontId="6" fillId="0" borderId="45">
      <alignment horizontal="center" wrapText="1"/>
      <protection/>
    </xf>
    <xf numFmtId="0" fontId="6" fillId="0" borderId="46">
      <alignment horizontal="center" wrapText="1"/>
      <protection/>
    </xf>
    <xf numFmtId="0" fontId="0" fillId="11" borderId="47">
      <alignment/>
      <protection/>
    </xf>
    <xf numFmtId="0" fontId="6" fillId="0" borderId="30">
      <alignment horizontal="center" vertical="center" shrinkToFit="1"/>
      <protection/>
    </xf>
    <xf numFmtId="0" fontId="0" fillId="11" borderId="32">
      <alignment/>
      <protection/>
    </xf>
    <xf numFmtId="0" fontId="0" fillId="0" borderId="34">
      <alignment/>
      <protection/>
    </xf>
    <xf numFmtId="0" fontId="39" fillId="0" borderId="0">
      <alignment horizontal="left"/>
      <protection/>
    </xf>
    <xf numFmtId="0" fontId="16" fillId="0" borderId="32">
      <alignment horizontal="left"/>
      <protection/>
    </xf>
    <xf numFmtId="0" fontId="16" fillId="0" borderId="33">
      <alignment horizontal="center" vertical="top" wrapText="1"/>
      <protection/>
    </xf>
    <xf numFmtId="0" fontId="6" fillId="0" borderId="44">
      <alignment horizontal="center" vertical="center"/>
      <protection/>
    </xf>
    <xf numFmtId="0" fontId="6" fillId="0" borderId="48">
      <alignment horizontal="center" vertical="center"/>
      <protection/>
    </xf>
    <xf numFmtId="0" fontId="6" fillId="0" borderId="30">
      <alignment horizontal="center" vertical="center"/>
      <protection/>
    </xf>
    <xf numFmtId="0" fontId="6" fillId="0" borderId="49">
      <alignment horizontal="center"/>
      <protection/>
    </xf>
    <xf numFmtId="0" fontId="6" fillId="0" borderId="0">
      <alignment horizontal="center"/>
      <protection/>
    </xf>
    <xf numFmtId="0" fontId="6" fillId="0" borderId="23">
      <alignment horizontal="center"/>
      <protection/>
    </xf>
    <xf numFmtId="0" fontId="6" fillId="0" borderId="33">
      <alignment horizontal="center"/>
      <protection/>
    </xf>
    <xf numFmtId="0" fontId="6" fillId="0" borderId="42">
      <alignment horizontal="center"/>
      <protection/>
    </xf>
    <xf numFmtId="0" fontId="6" fillId="0" borderId="50">
      <alignment horizontal="center"/>
      <protection/>
    </xf>
    <xf numFmtId="0" fontId="6" fillId="0" borderId="51">
      <alignment horizontal="center"/>
      <protection/>
    </xf>
    <xf numFmtId="0" fontId="6" fillId="0" borderId="30">
      <alignment horizontal="center" vertical="center" shrinkToFit="1"/>
      <protection/>
    </xf>
    <xf numFmtId="0" fontId="6" fillId="0" borderId="0">
      <alignment horizontal="left"/>
      <protection/>
    </xf>
    <xf numFmtId="0" fontId="16" fillId="0" borderId="32">
      <alignment/>
      <protection/>
    </xf>
    <xf numFmtId="0" fontId="6" fillId="0" borderId="44">
      <alignment horizontal="right" vertical="center" shrinkToFit="1"/>
      <protection/>
    </xf>
    <xf numFmtId="0" fontId="6" fillId="0" borderId="48">
      <alignment horizontal="right" vertical="center" shrinkToFit="1"/>
      <protection/>
    </xf>
    <xf numFmtId="0" fontId="6" fillId="0" borderId="30">
      <alignment horizontal="right" vertical="center" shrinkToFit="1"/>
      <protection/>
    </xf>
    <xf numFmtId="0" fontId="6" fillId="0" borderId="43">
      <alignment horizontal="center" vertical="center"/>
      <protection/>
    </xf>
    <xf numFmtId="0" fontId="0" fillId="0" borderId="0">
      <alignment/>
      <protection/>
    </xf>
    <xf numFmtId="0" fontId="16" fillId="0" borderId="32">
      <alignment/>
      <protection/>
    </xf>
    <xf numFmtId="0" fontId="16" fillId="0" borderId="33">
      <alignment horizontal="center" vertical="top"/>
      <protection/>
    </xf>
    <xf numFmtId="0" fontId="16" fillId="0" borderId="48">
      <alignment horizontal="center" vertical="top" wrapText="1"/>
      <protection/>
    </xf>
    <xf numFmtId="0" fontId="6" fillId="0" borderId="48">
      <alignment horizontal="center" vertical="center" shrinkToFit="1"/>
      <protection/>
    </xf>
    <xf numFmtId="0" fontId="6" fillId="0" borderId="49">
      <alignment horizontal="right" shrinkToFit="1"/>
      <protection/>
    </xf>
    <xf numFmtId="0" fontId="6" fillId="0" borderId="52">
      <alignment horizontal="center" vertical="center"/>
      <protection/>
    </xf>
    <xf numFmtId="0" fontId="6" fillId="0" borderId="33">
      <alignment horizontal="right" shrinkToFit="1"/>
      <protection/>
    </xf>
    <xf numFmtId="0" fontId="6" fillId="0" borderId="44">
      <alignment horizontal="right" shrinkToFit="1"/>
      <protection/>
    </xf>
    <xf numFmtId="0" fontId="6" fillId="0" borderId="53">
      <alignment horizontal="center" vertical="top"/>
      <protection/>
    </xf>
    <xf numFmtId="0" fontId="6" fillId="0" borderId="44">
      <alignment horizontal="right"/>
      <protection/>
    </xf>
    <xf numFmtId="0" fontId="6" fillId="0" borderId="50">
      <alignment horizontal="right" shrinkToFit="1"/>
      <protection/>
    </xf>
    <xf numFmtId="0" fontId="6" fillId="0" borderId="30">
      <alignment horizontal="right" shrinkToFit="1"/>
      <protection/>
    </xf>
    <xf numFmtId="0" fontId="6" fillId="0" borderId="53">
      <alignment horizontal="center" vertical="center"/>
      <protection/>
    </xf>
    <xf numFmtId="0" fontId="40" fillId="0" borderId="0">
      <alignment/>
      <protection/>
    </xf>
    <xf numFmtId="0" fontId="0" fillId="0" borderId="42">
      <alignment/>
      <protection/>
    </xf>
    <xf numFmtId="0" fontId="6" fillId="0" borderId="23">
      <alignment/>
      <protection/>
    </xf>
    <xf numFmtId="0" fontId="6" fillId="0" borderId="11">
      <alignment horizontal="center" vertical="center"/>
      <protection/>
    </xf>
    <xf numFmtId="0" fontId="16" fillId="0" borderId="54">
      <alignment horizontal="center" vertical="top" wrapText="1"/>
      <protection/>
    </xf>
    <xf numFmtId="0" fontId="6" fillId="0" borderId="55">
      <alignment horizontal="right" vertical="center" shrinkToFit="1"/>
      <protection/>
    </xf>
    <xf numFmtId="0" fontId="0" fillId="0" borderId="56">
      <alignment/>
      <protection/>
    </xf>
    <xf numFmtId="0" fontId="6" fillId="0" borderId="21">
      <alignment horizontal="right" vertical="center" shrinkToFit="1"/>
      <protection/>
    </xf>
    <xf numFmtId="0" fontId="6" fillId="0" borderId="57">
      <alignment horizontal="center" vertical="center" shrinkToFit="1"/>
      <protection/>
    </xf>
    <xf numFmtId="0" fontId="6" fillId="0" borderId="58">
      <alignment horizontal="center"/>
      <protection/>
    </xf>
    <xf numFmtId="0" fontId="6" fillId="0" borderId="54">
      <alignment horizontal="center"/>
      <protection/>
    </xf>
    <xf numFmtId="0" fontId="6" fillId="0" borderId="56">
      <alignment horizontal="center"/>
      <protection/>
    </xf>
    <xf numFmtId="0" fontId="6" fillId="0" borderId="55">
      <alignment horizontal="center"/>
      <protection/>
    </xf>
    <xf numFmtId="0" fontId="6" fillId="0" borderId="28">
      <alignment horizontal="center"/>
      <protection/>
    </xf>
    <xf numFmtId="0" fontId="6" fillId="0" borderId="59">
      <alignment horizontal="center"/>
      <protection/>
    </xf>
    <xf numFmtId="0" fontId="0" fillId="11" borderId="0">
      <alignment/>
      <protection/>
    </xf>
    <xf numFmtId="0" fontId="7" fillId="0" borderId="0">
      <alignment horizont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40" fillId="0" borderId="23">
      <alignment horizontal="center"/>
      <protection/>
    </xf>
    <xf numFmtId="0" fontId="6" fillId="0" borderId="60">
      <alignment horizontal="center" vertical="top" wrapText="1"/>
      <protection/>
    </xf>
    <xf numFmtId="0" fontId="6" fillId="0" borderId="11">
      <alignment horizontal="center" vertical="center"/>
      <protection/>
    </xf>
    <xf numFmtId="0" fontId="6" fillId="0" borderId="61">
      <alignment horizontal="left" wrapText="1"/>
      <protection/>
    </xf>
    <xf numFmtId="0" fontId="6" fillId="0" borderId="62">
      <alignment horizontal="left" wrapText="1"/>
      <protection/>
    </xf>
    <xf numFmtId="0" fontId="0" fillId="11" borderId="63">
      <alignment/>
      <protection/>
    </xf>
    <xf numFmtId="0" fontId="6" fillId="0" borderId="55">
      <alignment horizontal="left" wrapText="1"/>
      <protection/>
    </xf>
    <xf numFmtId="0" fontId="0" fillId="11" borderId="31">
      <alignment/>
      <protection/>
    </xf>
    <xf numFmtId="0" fontId="0" fillId="0" borderId="0">
      <alignment/>
      <protection/>
    </xf>
    <xf numFmtId="0" fontId="39" fillId="0" borderId="0">
      <alignment horizontal="left" wrapText="1"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10">
      <alignment horizontal="center" wrapText="1"/>
      <protection/>
    </xf>
    <xf numFmtId="0" fontId="6" fillId="0" borderId="65">
      <alignment horizontal="center" wrapText="1"/>
      <protection/>
    </xf>
    <xf numFmtId="0" fontId="6" fillId="0" borderId="35">
      <alignment horizontal="center" shrinkToFit="1"/>
      <protection/>
    </xf>
    <xf numFmtId="0" fontId="6" fillId="0" borderId="33">
      <alignment horizontal="center" vertical="center"/>
      <protection/>
    </xf>
    <xf numFmtId="0" fontId="6" fillId="0" borderId="66">
      <alignment horizontal="center" wrapText="1"/>
      <protection/>
    </xf>
    <xf numFmtId="0" fontId="6" fillId="0" borderId="44">
      <alignment horizontal="center"/>
      <protection/>
    </xf>
    <xf numFmtId="0" fontId="6" fillId="0" borderId="0">
      <alignment horizontal="center"/>
      <protection/>
    </xf>
    <xf numFmtId="0" fontId="6" fillId="0" borderId="0">
      <alignment/>
      <protection/>
    </xf>
    <xf numFmtId="0" fontId="6" fillId="0" borderId="64">
      <alignment horizontal="center" vertical="top" wrapText="1"/>
      <protection/>
    </xf>
    <xf numFmtId="0" fontId="6" fillId="0" borderId="49">
      <alignment horizontal="center" vertical="center"/>
      <protection/>
    </xf>
    <xf numFmtId="0" fontId="6" fillId="0" borderId="33">
      <alignment horizontal="right" vertical="center" shrinkToFit="1"/>
      <protection/>
    </xf>
    <xf numFmtId="0" fontId="6" fillId="0" borderId="66">
      <alignment horizontal="center" vertical="center"/>
      <protection/>
    </xf>
    <xf numFmtId="0" fontId="6" fillId="0" borderId="44">
      <alignment horizontal="right" shrinkToFit="1"/>
      <protection/>
    </xf>
    <xf numFmtId="0" fontId="6" fillId="0" borderId="67">
      <alignment horizontal="center" vertical="top" wrapText="1"/>
      <protection/>
    </xf>
    <xf numFmtId="0" fontId="6" fillId="0" borderId="66">
      <alignment horizontal="center" vertical="top" wrapText="1"/>
      <protection/>
    </xf>
    <xf numFmtId="0" fontId="6" fillId="0" borderId="66">
      <alignment horizontal="right" vertical="center" shrinkToFit="1"/>
      <protection/>
    </xf>
    <xf numFmtId="0" fontId="0" fillId="0" borderId="25">
      <alignment/>
      <protection/>
    </xf>
    <xf numFmtId="0" fontId="6" fillId="0" borderId="68">
      <alignment horizontal="right"/>
      <protection/>
    </xf>
    <xf numFmtId="0" fontId="6" fillId="0" borderId="68">
      <alignment horizontal="right"/>
      <protection/>
    </xf>
    <xf numFmtId="0" fontId="0" fillId="0" borderId="23">
      <alignment/>
      <protection/>
    </xf>
    <xf numFmtId="0" fontId="6" fillId="0" borderId="49">
      <alignment horizontal="center"/>
      <protection/>
    </xf>
    <xf numFmtId="0" fontId="6" fillId="0" borderId="69">
      <alignment horizontal="center"/>
      <protection/>
    </xf>
    <xf numFmtId="0" fontId="6" fillId="0" borderId="70">
      <alignment horizontal="center"/>
      <protection/>
    </xf>
    <xf numFmtId="0" fontId="6" fillId="0" borderId="71">
      <alignment/>
      <protection/>
    </xf>
    <xf numFmtId="0" fontId="6" fillId="0" borderId="72">
      <alignment/>
      <protection/>
    </xf>
    <xf numFmtId="0" fontId="6" fillId="0" borderId="70">
      <alignment horizontal="center"/>
      <protection/>
    </xf>
    <xf numFmtId="0" fontId="6" fillId="0" borderId="70">
      <alignment/>
      <protection/>
    </xf>
    <xf numFmtId="0" fontId="6" fillId="0" borderId="73">
      <alignment horizontal="center"/>
      <protection/>
    </xf>
    <xf numFmtId="0" fontId="6" fillId="0" borderId="74">
      <alignment horizontal="center" vertical="top" wrapText="1"/>
      <protection/>
    </xf>
    <xf numFmtId="0" fontId="6" fillId="0" borderId="54">
      <alignment horizontal="right" vertical="center" shrinkToFit="1"/>
      <protection/>
    </xf>
    <xf numFmtId="0" fontId="6" fillId="0" borderId="75">
      <alignment horizontal="center" vertical="center"/>
      <protection/>
    </xf>
    <xf numFmtId="0" fontId="6" fillId="0" borderId="55">
      <alignment horizontal="right" shrinkToFit="1"/>
      <protection/>
    </xf>
    <xf numFmtId="0" fontId="40" fillId="0" borderId="0">
      <alignment horizontal="center"/>
      <protection/>
    </xf>
    <xf numFmtId="0" fontId="6" fillId="0" borderId="12">
      <alignment horizontal="left" wrapText="1"/>
      <protection/>
    </xf>
    <xf numFmtId="0" fontId="6" fillId="0" borderId="55">
      <alignment horizontal="left" wrapText="1" indent="2"/>
      <protection/>
    </xf>
    <xf numFmtId="0" fontId="0" fillId="11" borderId="53">
      <alignment/>
      <protection/>
    </xf>
    <xf numFmtId="0" fontId="0" fillId="0" borderId="53">
      <alignment/>
      <protection/>
    </xf>
    <xf numFmtId="0" fontId="6" fillId="0" borderId="76">
      <alignment horizontal="left" wrapText="1"/>
      <protection/>
    </xf>
    <xf numFmtId="0" fontId="19" fillId="0" borderId="31">
      <alignment/>
      <protection/>
    </xf>
    <xf numFmtId="0" fontId="6" fillId="0" borderId="10">
      <alignment horizontal="center" vertical="center" shrinkToFit="1"/>
      <protection/>
    </xf>
    <xf numFmtId="0" fontId="6" fillId="0" borderId="37">
      <alignment horizontal="center" vertical="center" shrinkToFit="1"/>
      <protection/>
    </xf>
    <xf numFmtId="0" fontId="0" fillId="11" borderId="77">
      <alignment/>
      <protection/>
    </xf>
    <xf numFmtId="0" fontId="0" fillId="0" borderId="78">
      <alignment/>
      <protection/>
    </xf>
    <xf numFmtId="0" fontId="6" fillId="0" borderId="79">
      <alignment horizontal="center" vertical="center" shrinkToFit="1"/>
      <protection/>
    </xf>
    <xf numFmtId="0" fontId="19" fillId="0" borderId="34">
      <alignment/>
      <protection/>
    </xf>
    <xf numFmtId="0" fontId="37" fillId="0" borderId="64">
      <alignment horizontal="center" vertical="top" wrapText="1"/>
      <protection/>
    </xf>
    <xf numFmtId="0" fontId="6" fillId="0" borderId="42">
      <alignment horizontal="center" vertical="center"/>
      <protection/>
    </xf>
    <xf numFmtId="0" fontId="6" fillId="0" borderId="80">
      <alignment horizontal="center"/>
      <protection/>
    </xf>
    <xf numFmtId="0" fontId="6" fillId="0" borderId="33">
      <alignment horizontal="right" shrinkToFit="1"/>
      <protection/>
    </xf>
    <xf numFmtId="0" fontId="6" fillId="0" borderId="42">
      <alignment horizontal="right" vertical="center" shrinkToFit="1"/>
      <protection/>
    </xf>
    <xf numFmtId="0" fontId="6" fillId="0" borderId="80">
      <alignment horizontal="center" shrinkToFit="1"/>
      <protection/>
    </xf>
    <xf numFmtId="0" fontId="6" fillId="0" borderId="67">
      <alignment horizontal="center" vertical="top" wrapText="1"/>
      <protection/>
    </xf>
    <xf numFmtId="0" fontId="6" fillId="0" borderId="80">
      <alignment horizontal="right" shrinkToFit="1"/>
      <protection/>
    </xf>
    <xf numFmtId="0" fontId="19" fillId="0" borderId="0">
      <alignment/>
      <protection/>
    </xf>
    <xf numFmtId="0" fontId="6" fillId="0" borderId="81">
      <alignment horizontal="center" vertical="top" wrapText="1"/>
      <protection/>
    </xf>
    <xf numFmtId="0" fontId="6" fillId="0" borderId="0">
      <alignment horizontal="right"/>
      <protection/>
    </xf>
    <xf numFmtId="0" fontId="6" fillId="0" borderId="82">
      <alignment horizontal="center" vertical="top" wrapText="1"/>
      <protection/>
    </xf>
    <xf numFmtId="0" fontId="6" fillId="0" borderId="54">
      <alignment horizontal="right" shrinkToFit="1"/>
      <protection/>
    </xf>
    <xf numFmtId="0" fontId="6" fillId="0" borderId="56">
      <alignment horizontal="right" vertical="center" shrinkToFit="1"/>
      <protection/>
    </xf>
    <xf numFmtId="0" fontId="6" fillId="0" borderId="83">
      <alignment horizontal="center" shrinkToFit="1"/>
      <protection/>
    </xf>
    <xf numFmtId="0" fontId="16" fillId="0" borderId="32">
      <alignment horizontal="left" wrapText="1"/>
      <protection/>
    </xf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60" fillId="41" borderId="84" applyNumberFormat="0" applyAlignment="0" applyProtection="0"/>
    <xf numFmtId="0" fontId="61" fillId="42" borderId="85" applyNumberFormat="0" applyAlignment="0" applyProtection="0"/>
    <xf numFmtId="0" fontId="62" fillId="42" borderId="8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86" applyNumberFormat="0" applyFill="0" applyAlignment="0" applyProtection="0"/>
    <xf numFmtId="0" fontId="64" fillId="0" borderId="87" applyNumberFormat="0" applyFill="0" applyAlignment="0" applyProtection="0"/>
    <xf numFmtId="0" fontId="65" fillId="0" borderId="8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9" applyNumberFormat="0" applyFill="0" applyAlignment="0" applyProtection="0"/>
    <xf numFmtId="0" fontId="67" fillId="43" borderId="90" applyNumberFormat="0" applyAlignment="0" applyProtection="0"/>
    <xf numFmtId="0" fontId="68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45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46" borderId="91" applyNumberFormat="0" applyFont="0" applyAlignment="0" applyProtection="0"/>
    <xf numFmtId="9" fontId="0" fillId="0" borderId="0" applyFont="0" applyFill="0" applyBorder="0" applyAlignment="0" applyProtection="0"/>
    <xf numFmtId="0" fontId="72" fillId="0" borderId="92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4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>
      <alignment vertical="top" wrapText="1"/>
    </xf>
    <xf numFmtId="0" fontId="1" fillId="0" borderId="48" xfId="0" applyFont="1" applyBorder="1" applyAlignment="1">
      <alignment horizontal="center" vertical="top" wrapText="1"/>
    </xf>
    <xf numFmtId="49" fontId="1" fillId="0" borderId="48" xfId="0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49" fontId="10" fillId="0" borderId="48" xfId="0" applyNumberFormat="1" applyFont="1" applyFill="1" applyBorder="1" applyAlignment="1">
      <alignment horizontal="center" shrinkToFit="1"/>
    </xf>
    <xf numFmtId="49" fontId="11" fillId="0" borderId="48" xfId="0" applyNumberFormat="1" applyFont="1" applyFill="1" applyBorder="1" applyAlignment="1">
      <alignment horizontal="center" shrinkToFit="1"/>
    </xf>
    <xf numFmtId="0" fontId="12" fillId="0" borderId="48" xfId="0" applyFont="1" applyFill="1" applyBorder="1" applyAlignment="1">
      <alignment horizontal="left" wrapText="1" indent="2"/>
    </xf>
    <xf numFmtId="0" fontId="7" fillId="0" borderId="48" xfId="0" applyFont="1" applyBorder="1" applyAlignment="1">
      <alignment/>
    </xf>
    <xf numFmtId="49" fontId="12" fillId="0" borderId="48" xfId="0" applyNumberFormat="1" applyFont="1" applyFill="1" applyBorder="1" applyAlignment="1">
      <alignment horizontal="center" shrinkToFit="1"/>
    </xf>
    <xf numFmtId="49" fontId="14" fillId="0" borderId="48" xfId="0" applyNumberFormat="1" applyFont="1" applyFill="1" applyBorder="1" applyAlignment="1">
      <alignment horizontal="center" shrinkToFit="1"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 wrapText="1"/>
    </xf>
    <xf numFmtId="0" fontId="9" fillId="0" borderId="48" xfId="0" applyFont="1" applyFill="1" applyBorder="1" applyAlignment="1">
      <alignment wrapText="1"/>
    </xf>
    <xf numFmtId="0" fontId="12" fillId="0" borderId="48" xfId="0" applyFont="1" applyFill="1" applyBorder="1" applyAlignment="1">
      <alignment wrapText="1"/>
    </xf>
    <xf numFmtId="0" fontId="1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 horizontal="left" wrapText="1"/>
    </xf>
    <xf numFmtId="0" fontId="13" fillId="0" borderId="48" xfId="0" applyFont="1" applyFill="1" applyBorder="1" applyAlignment="1">
      <alignment horizontal="left" wrapText="1"/>
    </xf>
    <xf numFmtId="49" fontId="7" fillId="0" borderId="48" xfId="0" applyNumberFormat="1" applyFont="1" applyBorder="1" applyAlignment="1">
      <alignment/>
    </xf>
    <xf numFmtId="0" fontId="7" fillId="0" borderId="48" xfId="0" applyFont="1" applyBorder="1" applyAlignment="1">
      <alignment wrapText="1"/>
    </xf>
    <xf numFmtId="2" fontId="7" fillId="0" borderId="48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wrapText="1"/>
    </xf>
    <xf numFmtId="1" fontId="16" fillId="0" borderId="48" xfId="0" applyNumberFormat="1" applyFont="1" applyBorder="1" applyAlignment="1">
      <alignment/>
    </xf>
    <xf numFmtId="1" fontId="15" fillId="0" borderId="48" xfId="0" applyNumberFormat="1" applyFont="1" applyFill="1" applyBorder="1" applyAlignment="1">
      <alignment horizontal="right" wrapText="1"/>
    </xf>
    <xf numFmtId="1" fontId="16" fillId="0" borderId="48" xfId="0" applyNumberFormat="1" applyFont="1" applyBorder="1" applyAlignment="1">
      <alignment horizontal="right"/>
    </xf>
    <xf numFmtId="1" fontId="7" fillId="0" borderId="48" xfId="0" applyNumberFormat="1" applyFont="1" applyBorder="1" applyAlignment="1">
      <alignment/>
    </xf>
    <xf numFmtId="1" fontId="0" fillId="0" borderId="48" xfId="0" applyNumberFormat="1" applyBorder="1" applyAlignment="1">
      <alignment/>
    </xf>
    <xf numFmtId="0" fontId="10" fillId="0" borderId="48" xfId="0" applyFont="1" applyFill="1" applyBorder="1" applyAlignment="1">
      <alignment wrapText="1"/>
    </xf>
    <xf numFmtId="1" fontId="17" fillId="0" borderId="48" xfId="0" applyNumberFormat="1" applyFont="1" applyFill="1" applyBorder="1" applyAlignment="1">
      <alignment wrapText="1"/>
    </xf>
    <xf numFmtId="1" fontId="18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wrapText="1"/>
    </xf>
    <xf numFmtId="1" fontId="0" fillId="0" borderId="48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176" xfId="155"/>
    <cellStyle name="xl177" xfId="156"/>
    <cellStyle name="xl178" xfId="157"/>
    <cellStyle name="xl179" xfId="158"/>
    <cellStyle name="xl180" xfId="159"/>
    <cellStyle name="xl181" xfId="160"/>
    <cellStyle name="xl182" xfId="161"/>
    <cellStyle name="xl183" xfId="162"/>
    <cellStyle name="xl184" xfId="163"/>
    <cellStyle name="xl185" xfId="164"/>
    <cellStyle name="xl186" xfId="165"/>
    <cellStyle name="xl187" xfId="166"/>
    <cellStyle name="xl188" xfId="167"/>
    <cellStyle name="xl189" xfId="168"/>
    <cellStyle name="xl190" xfId="169"/>
    <cellStyle name="xl191" xfId="170"/>
    <cellStyle name="xl192" xfId="171"/>
    <cellStyle name="xl193" xfId="172"/>
    <cellStyle name="xl194" xfId="173"/>
    <cellStyle name="xl195" xfId="174"/>
    <cellStyle name="xl196" xfId="175"/>
    <cellStyle name="xl197" xfId="176"/>
    <cellStyle name="xl198" xfId="177"/>
    <cellStyle name="xl199" xfId="178"/>
    <cellStyle name="xl21" xfId="179"/>
    <cellStyle name="xl22" xfId="180"/>
    <cellStyle name="xl23" xfId="181"/>
    <cellStyle name="xl24" xfId="182"/>
    <cellStyle name="xl25" xfId="183"/>
    <cellStyle name="xl26" xfId="184"/>
    <cellStyle name="xl27" xfId="185"/>
    <cellStyle name="xl28" xfId="186"/>
    <cellStyle name="xl29" xfId="187"/>
    <cellStyle name="xl30" xfId="188"/>
    <cellStyle name="xl31" xfId="189"/>
    <cellStyle name="xl32" xfId="190"/>
    <cellStyle name="xl33" xfId="191"/>
    <cellStyle name="xl34" xfId="192"/>
    <cellStyle name="xl35" xfId="193"/>
    <cellStyle name="xl36" xfId="194"/>
    <cellStyle name="xl37" xfId="195"/>
    <cellStyle name="xl38" xfId="196"/>
    <cellStyle name="xl39" xfId="197"/>
    <cellStyle name="xl40" xfId="198"/>
    <cellStyle name="xl41" xfId="199"/>
    <cellStyle name="xl42" xfId="200"/>
    <cellStyle name="xl43" xfId="201"/>
    <cellStyle name="xl44" xfId="202"/>
    <cellStyle name="xl45" xfId="203"/>
    <cellStyle name="xl46" xfId="204"/>
    <cellStyle name="xl47" xfId="205"/>
    <cellStyle name="xl48" xfId="206"/>
    <cellStyle name="xl49" xfId="207"/>
    <cellStyle name="xl50" xfId="208"/>
    <cellStyle name="xl51" xfId="209"/>
    <cellStyle name="xl52" xfId="210"/>
    <cellStyle name="xl53" xfId="211"/>
    <cellStyle name="xl54" xfId="212"/>
    <cellStyle name="xl55" xfId="213"/>
    <cellStyle name="xl56" xfId="214"/>
    <cellStyle name="xl57" xfId="215"/>
    <cellStyle name="xl58" xfId="216"/>
    <cellStyle name="xl59" xfId="217"/>
    <cellStyle name="xl60" xfId="218"/>
    <cellStyle name="xl61" xfId="219"/>
    <cellStyle name="xl62" xfId="220"/>
    <cellStyle name="xl63" xfId="221"/>
    <cellStyle name="xl64" xfId="222"/>
    <cellStyle name="xl65" xfId="223"/>
    <cellStyle name="xl66" xfId="224"/>
    <cellStyle name="xl67" xfId="225"/>
    <cellStyle name="xl68" xfId="226"/>
    <cellStyle name="xl69" xfId="227"/>
    <cellStyle name="xl70" xfId="228"/>
    <cellStyle name="xl71" xfId="229"/>
    <cellStyle name="xl72" xfId="230"/>
    <cellStyle name="xl73" xfId="231"/>
    <cellStyle name="xl74" xfId="232"/>
    <cellStyle name="xl75" xfId="233"/>
    <cellStyle name="xl76" xfId="234"/>
    <cellStyle name="xl77" xfId="235"/>
    <cellStyle name="xl78" xfId="236"/>
    <cellStyle name="xl79" xfId="237"/>
    <cellStyle name="xl80" xfId="238"/>
    <cellStyle name="xl81" xfId="239"/>
    <cellStyle name="xl82" xfId="240"/>
    <cellStyle name="xl83" xfId="241"/>
    <cellStyle name="xl84" xfId="242"/>
    <cellStyle name="xl85" xfId="243"/>
    <cellStyle name="xl86" xfId="244"/>
    <cellStyle name="xl87" xfId="245"/>
    <cellStyle name="xl88" xfId="246"/>
    <cellStyle name="xl89" xfId="247"/>
    <cellStyle name="xl90" xfId="248"/>
    <cellStyle name="xl91" xfId="249"/>
    <cellStyle name="xl92" xfId="250"/>
    <cellStyle name="xl93" xfId="251"/>
    <cellStyle name="xl94" xfId="252"/>
    <cellStyle name="xl95" xfId="253"/>
    <cellStyle name="xl96" xfId="254"/>
    <cellStyle name="xl97" xfId="255"/>
    <cellStyle name="xl98" xfId="256"/>
    <cellStyle name="xl99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4">
      <selection activeCell="D16" sqref="D16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45" t="s">
        <v>0</v>
      </c>
      <c r="D3" s="46"/>
    </row>
    <row r="4" spans="2:4" ht="15">
      <c r="B4" s="50" t="s">
        <v>18</v>
      </c>
      <c r="C4" s="50"/>
      <c r="D4" s="50"/>
    </row>
    <row r="5" spans="2:4" ht="15">
      <c r="B5" s="50" t="s">
        <v>19</v>
      </c>
      <c r="C5" s="50"/>
      <c r="D5" s="50"/>
    </row>
    <row r="6" spans="2:4" ht="15.75">
      <c r="B6" s="3"/>
      <c r="C6" s="47" t="s">
        <v>150</v>
      </c>
      <c r="D6" s="47"/>
    </row>
    <row r="7" spans="2:4" ht="15.75">
      <c r="B7" s="3"/>
      <c r="C7" s="47" t="s">
        <v>153</v>
      </c>
      <c r="D7" s="47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96</v>
      </c>
      <c r="D11" s="8">
        <v>5</v>
      </c>
    </row>
    <row r="12" spans="2:4" ht="21" customHeight="1">
      <c r="B12" s="9" t="s">
        <v>10</v>
      </c>
      <c r="C12" s="7" t="s">
        <v>103</v>
      </c>
      <c r="D12" s="8">
        <v>1</v>
      </c>
    </row>
    <row r="13" spans="2:4" ht="24.75" customHeight="1">
      <c r="B13" s="9" t="s">
        <v>11</v>
      </c>
      <c r="C13" s="7" t="s">
        <v>4</v>
      </c>
      <c r="D13" s="8">
        <v>4</v>
      </c>
    </row>
    <row r="14" spans="2:4" ht="20.25" customHeight="1">
      <c r="B14" s="9" t="s">
        <v>12</v>
      </c>
      <c r="C14" s="7" t="s">
        <v>5</v>
      </c>
      <c r="D14" s="8">
        <v>5</v>
      </c>
    </row>
    <row r="15" spans="2:4" ht="18" customHeight="1">
      <c r="B15" s="9"/>
      <c r="C15" s="7" t="s">
        <v>6</v>
      </c>
      <c r="D15" s="10"/>
    </row>
    <row r="16" spans="2:4" ht="21" customHeight="1">
      <c r="B16" s="9" t="s">
        <v>13</v>
      </c>
      <c r="C16" s="7" t="s">
        <v>7</v>
      </c>
      <c r="D16" s="8">
        <v>5</v>
      </c>
    </row>
    <row r="17" spans="2:4" ht="24" customHeight="1">
      <c r="B17" s="9" t="s">
        <v>14</v>
      </c>
      <c r="C17" s="7" t="s">
        <v>8</v>
      </c>
      <c r="D17" s="8">
        <v>0</v>
      </c>
    </row>
    <row r="18" spans="2:4" ht="18.75" customHeight="1">
      <c r="B18" s="9">
        <v>2</v>
      </c>
      <c r="C18" s="7" t="s">
        <v>97</v>
      </c>
      <c r="D18" s="8">
        <v>268.7</v>
      </c>
    </row>
    <row r="19" spans="2:4" ht="24.75" customHeight="1">
      <c r="B19" s="9" t="s">
        <v>15</v>
      </c>
      <c r="C19" s="7" t="s">
        <v>103</v>
      </c>
      <c r="D19" s="8">
        <v>96.2</v>
      </c>
    </row>
    <row r="20" spans="2:4" ht="22.5" customHeight="1">
      <c r="B20" s="9" t="s">
        <v>16</v>
      </c>
      <c r="C20" s="7" t="s">
        <v>4</v>
      </c>
      <c r="D20" s="8">
        <v>172.5</v>
      </c>
    </row>
    <row r="21" spans="2:4" ht="18.75" customHeight="1">
      <c r="B21" s="9" t="s">
        <v>17</v>
      </c>
      <c r="C21" s="7" t="s">
        <v>9</v>
      </c>
      <c r="D21" s="8">
        <v>268.7</v>
      </c>
    </row>
    <row r="22" spans="2:4" ht="20.25" customHeight="1">
      <c r="B22" s="9" t="s">
        <v>110</v>
      </c>
      <c r="C22" s="7" t="s">
        <v>7</v>
      </c>
      <c r="D22" s="8">
        <v>268.7</v>
      </c>
    </row>
    <row r="23" spans="2:4" ht="23.25" customHeight="1">
      <c r="B23" s="9" t="s">
        <v>111</v>
      </c>
      <c r="C23" s="7" t="s">
        <v>8</v>
      </c>
      <c r="D23" s="8">
        <v>0</v>
      </c>
    </row>
    <row r="24" ht="18.75">
      <c r="B24" s="6"/>
    </row>
    <row r="25" spans="3:4" ht="19.5" customHeight="1">
      <c r="C25" s="48" t="s">
        <v>151</v>
      </c>
      <c r="D25" s="49"/>
    </row>
  </sheetData>
  <sheetProtection/>
  <mergeCells count="6">
    <mergeCell ref="C3:D3"/>
    <mergeCell ref="C6:D6"/>
    <mergeCell ref="C7:D7"/>
    <mergeCell ref="C25:D25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0"/>
  <sheetViews>
    <sheetView zoomScalePageLayoutView="0" workbookViewId="0" topLeftCell="A4">
      <selection activeCell="D14" sqref="D14"/>
    </sheetView>
  </sheetViews>
  <sheetFormatPr defaultColWidth="9.00390625" defaultRowHeight="12.75"/>
  <cols>
    <col min="1" max="1" width="0.2421875" style="0" customWidth="1"/>
    <col min="2" max="2" width="21.125" style="0" customWidth="1"/>
    <col min="3" max="3" width="68.75390625" style="0" customWidth="1"/>
    <col min="4" max="4" width="11.125" style="0" customWidth="1"/>
    <col min="5" max="5" width="10.875" style="0" customWidth="1"/>
    <col min="6" max="6" width="8.875" style="0" customWidth="1"/>
    <col min="7" max="7" width="12.875" style="0" customWidth="1"/>
    <col min="8" max="8" width="12.375" style="0" customWidth="1"/>
  </cols>
  <sheetData>
    <row r="2" spans="3:7" ht="12.75">
      <c r="C2" s="51" t="s">
        <v>152</v>
      </c>
      <c r="D2" s="52"/>
      <c r="E2" s="52"/>
      <c r="F2" s="52"/>
      <c r="G2" s="52"/>
    </row>
    <row r="3" spans="3:7" ht="12.75">
      <c r="C3" s="51" t="s">
        <v>128</v>
      </c>
      <c r="D3" s="51"/>
      <c r="E3" s="51"/>
      <c r="F3" s="49"/>
      <c r="G3" s="49"/>
    </row>
    <row r="4" ht="12.75">
      <c r="F4" t="s">
        <v>94</v>
      </c>
    </row>
    <row r="5" spans="2:9" ht="66" customHeight="1">
      <c r="B5" s="14" t="s">
        <v>20</v>
      </c>
      <c r="C5" s="14" t="s">
        <v>21</v>
      </c>
      <c r="D5" s="15" t="s">
        <v>129</v>
      </c>
      <c r="E5" s="15" t="s">
        <v>98</v>
      </c>
      <c r="F5" s="15" t="s">
        <v>99</v>
      </c>
      <c r="G5" s="15" t="s">
        <v>22</v>
      </c>
      <c r="H5" s="15" t="s">
        <v>130</v>
      </c>
      <c r="I5" s="11"/>
    </row>
    <row r="6" spans="2:8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</row>
    <row r="7" spans="2:8" ht="12.75">
      <c r="B7" s="19" t="s">
        <v>23</v>
      </c>
      <c r="C7" s="19" t="s">
        <v>90</v>
      </c>
      <c r="D7" s="37">
        <f>SUM(D8+D11+D12+D18+D20)</f>
        <v>1002900</v>
      </c>
      <c r="E7" s="37">
        <f>SUM(E8+E11+E12+E18+E20)</f>
        <v>198931.38</v>
      </c>
      <c r="F7" s="31">
        <f>SUM(E7/D7*100)</f>
        <v>19.835614717319775</v>
      </c>
      <c r="G7" s="31">
        <f>SUM(E7-D7)</f>
        <v>-803968.62</v>
      </c>
      <c r="H7" s="31">
        <v>32.52</v>
      </c>
    </row>
    <row r="8" spans="2:8" ht="12.75">
      <c r="B8" s="19" t="s">
        <v>24</v>
      </c>
      <c r="C8" s="19" t="s">
        <v>25</v>
      </c>
      <c r="D8" s="37">
        <f>SUM(D9)</f>
        <v>23000</v>
      </c>
      <c r="E8" s="37">
        <f>SUM(E9)</f>
        <v>5463.38</v>
      </c>
      <c r="F8" s="31">
        <f>SUM(E8/D8*100)</f>
        <v>23.753826086956522</v>
      </c>
      <c r="G8" s="31">
        <f aca="true" t="shared" si="0" ref="G8:G68">SUM(E8-D8)</f>
        <v>-17536.62</v>
      </c>
      <c r="H8" s="31">
        <v>14.51</v>
      </c>
    </row>
    <row r="9" spans="2:8" ht="12.75">
      <c r="B9" s="19" t="s">
        <v>26</v>
      </c>
      <c r="C9" s="19" t="s">
        <v>27</v>
      </c>
      <c r="D9" s="37">
        <f>SUM(D10)</f>
        <v>23000</v>
      </c>
      <c r="E9" s="37">
        <f>SUM(E10)</f>
        <v>5463.38</v>
      </c>
      <c r="F9" s="31">
        <f>SUM(E9/D9*100)</f>
        <v>23.753826086956522</v>
      </c>
      <c r="G9" s="31">
        <f t="shared" si="0"/>
        <v>-17536.62</v>
      </c>
      <c r="H9" s="31">
        <v>14.51</v>
      </c>
    </row>
    <row r="10" spans="2:8" ht="52.5" customHeight="1">
      <c r="B10" s="16" t="s">
        <v>32</v>
      </c>
      <c r="C10" s="24" t="s">
        <v>112</v>
      </c>
      <c r="D10" s="33">
        <v>23000</v>
      </c>
      <c r="E10" s="34">
        <v>5463.38</v>
      </c>
      <c r="F10" s="32">
        <f>SUM(E10/D10*100)</f>
        <v>23.753826086956522</v>
      </c>
      <c r="G10" s="32">
        <f t="shared" si="0"/>
        <v>-17536.62</v>
      </c>
      <c r="H10" s="32">
        <v>14.51</v>
      </c>
    </row>
    <row r="11" spans="2:8" ht="21" customHeight="1">
      <c r="B11" s="17" t="s">
        <v>123</v>
      </c>
      <c r="C11" s="39" t="s">
        <v>122</v>
      </c>
      <c r="D11" s="40">
        <v>0</v>
      </c>
      <c r="E11" s="41">
        <v>0</v>
      </c>
      <c r="F11" s="31">
        <v>0</v>
      </c>
      <c r="G11" s="31">
        <f t="shared" si="0"/>
        <v>0</v>
      </c>
      <c r="H11" s="31">
        <v>0</v>
      </c>
    </row>
    <row r="12" spans="2:8" ht="20.25" customHeight="1">
      <c r="B12" s="17" t="s">
        <v>44</v>
      </c>
      <c r="C12" s="26" t="s">
        <v>91</v>
      </c>
      <c r="D12" s="37">
        <f>SUM(D13+D15)</f>
        <v>968200</v>
      </c>
      <c r="E12" s="37">
        <f>SUM(E13+E15)</f>
        <v>191290</v>
      </c>
      <c r="F12" s="31">
        <f aca="true" t="shared" si="1" ref="F12:F21">SUM(E12/D12*100)</f>
        <v>19.75728155339806</v>
      </c>
      <c r="G12" s="31">
        <f t="shared" si="0"/>
        <v>-776910</v>
      </c>
      <c r="H12" s="31">
        <v>72.17</v>
      </c>
    </row>
    <row r="13" spans="2:8" ht="17.25" customHeight="1">
      <c r="B13" s="17" t="s">
        <v>92</v>
      </c>
      <c r="C13" s="26" t="s">
        <v>93</v>
      </c>
      <c r="D13" s="37">
        <f>SUM(D14)</f>
        <v>30100</v>
      </c>
      <c r="E13" s="37">
        <f>SUM(E14)</f>
        <v>366</v>
      </c>
      <c r="F13" s="31">
        <f t="shared" si="1"/>
        <v>1.2159468438538206</v>
      </c>
      <c r="G13" s="31">
        <f t="shared" si="0"/>
        <v>-29734</v>
      </c>
      <c r="H13" s="31">
        <v>1.65</v>
      </c>
    </row>
    <row r="14" spans="2:8" ht="30" customHeight="1">
      <c r="B14" s="16" t="s">
        <v>33</v>
      </c>
      <c r="C14" s="24" t="s">
        <v>28</v>
      </c>
      <c r="D14" s="33">
        <v>30100</v>
      </c>
      <c r="E14" s="34">
        <v>366</v>
      </c>
      <c r="F14" s="32">
        <f t="shared" si="1"/>
        <v>1.2159468438538206</v>
      </c>
      <c r="G14" s="32">
        <f t="shared" si="0"/>
        <v>-29734</v>
      </c>
      <c r="H14" s="32">
        <v>1.65</v>
      </c>
    </row>
    <row r="15" spans="2:8" ht="18.75" customHeight="1">
      <c r="B15" s="17" t="s">
        <v>45</v>
      </c>
      <c r="C15" s="26" t="s">
        <v>46</v>
      </c>
      <c r="D15" s="37">
        <f>SUM(D16+D17)</f>
        <v>938100</v>
      </c>
      <c r="E15" s="37">
        <f>SUM(E16+E17)</f>
        <v>190924</v>
      </c>
      <c r="F15" s="31">
        <f t="shared" si="1"/>
        <v>20.352201257861637</v>
      </c>
      <c r="G15" s="31">
        <f t="shared" si="0"/>
        <v>-747176</v>
      </c>
      <c r="H15" s="31">
        <v>76.22</v>
      </c>
    </row>
    <row r="16" spans="2:8" ht="27" customHeight="1">
      <c r="B16" s="16" t="s">
        <v>131</v>
      </c>
      <c r="C16" s="24" t="s">
        <v>132</v>
      </c>
      <c r="D16" s="33">
        <v>772300</v>
      </c>
      <c r="E16" s="34">
        <v>187155</v>
      </c>
      <c r="F16" s="32">
        <f t="shared" si="1"/>
        <v>24.233458500582675</v>
      </c>
      <c r="G16" s="32">
        <f t="shared" si="0"/>
        <v>-585145</v>
      </c>
      <c r="H16" s="32">
        <v>76.43</v>
      </c>
    </row>
    <row r="17" spans="2:8" ht="31.5" customHeight="1">
      <c r="B17" s="16" t="s">
        <v>133</v>
      </c>
      <c r="C17" s="24" t="s">
        <v>134</v>
      </c>
      <c r="D17" s="33">
        <v>165800</v>
      </c>
      <c r="E17" s="34">
        <v>3769</v>
      </c>
      <c r="F17" s="32">
        <f t="shared" si="1"/>
        <v>2.273220747889023</v>
      </c>
      <c r="G17" s="32">
        <f t="shared" si="0"/>
        <v>-162031</v>
      </c>
      <c r="H17" s="32">
        <v>43.12</v>
      </c>
    </row>
    <row r="18" spans="2:8" ht="18">
      <c r="B18" s="17" t="s">
        <v>42</v>
      </c>
      <c r="C18" s="26" t="s">
        <v>43</v>
      </c>
      <c r="D18" s="37">
        <f>SUM(D19)</f>
        <v>3000</v>
      </c>
      <c r="E18" s="37">
        <v>0</v>
      </c>
      <c r="F18" s="31">
        <f t="shared" si="1"/>
        <v>0</v>
      </c>
      <c r="G18" s="31">
        <f t="shared" si="0"/>
        <v>-3000</v>
      </c>
      <c r="H18" s="31">
        <v>0</v>
      </c>
    </row>
    <row r="19" spans="2:8" ht="53.25" customHeight="1">
      <c r="B19" s="16" t="s">
        <v>34</v>
      </c>
      <c r="C19" s="24" t="s">
        <v>29</v>
      </c>
      <c r="D19" s="33">
        <v>3000</v>
      </c>
      <c r="E19" s="34">
        <v>0</v>
      </c>
      <c r="F19" s="32">
        <f t="shared" si="1"/>
        <v>0</v>
      </c>
      <c r="G19" s="32">
        <f t="shared" si="0"/>
        <v>-3000</v>
      </c>
      <c r="H19" s="32">
        <v>0</v>
      </c>
    </row>
    <row r="20" spans="2:8" ht="27.75" customHeight="1">
      <c r="B20" s="17" t="s">
        <v>47</v>
      </c>
      <c r="C20" s="26" t="s">
        <v>48</v>
      </c>
      <c r="D20" s="37">
        <f>SUM(D21)</f>
        <v>8700</v>
      </c>
      <c r="E20" s="37">
        <f>SUM(E21)</f>
        <v>2178</v>
      </c>
      <c r="F20" s="31">
        <f t="shared" si="1"/>
        <v>25.03448275862069</v>
      </c>
      <c r="G20" s="31">
        <f t="shared" si="0"/>
        <v>-6522</v>
      </c>
      <c r="H20" s="31">
        <v>38.11</v>
      </c>
    </row>
    <row r="21" spans="2:8" ht="69.75" customHeight="1">
      <c r="B21" s="20" t="s">
        <v>49</v>
      </c>
      <c r="C21" s="26" t="s">
        <v>95</v>
      </c>
      <c r="D21" s="37">
        <f>SUM(D22+D23)</f>
        <v>8700</v>
      </c>
      <c r="E21" s="37">
        <f>SUM(E22+E23)</f>
        <v>2178</v>
      </c>
      <c r="F21" s="31">
        <f t="shared" si="1"/>
        <v>25.03448275862069</v>
      </c>
      <c r="G21" s="31">
        <f t="shared" si="0"/>
        <v>-6522</v>
      </c>
      <c r="H21" s="31">
        <v>38.11</v>
      </c>
    </row>
    <row r="22" spans="2:8" ht="56.25" customHeight="1">
      <c r="B22" s="16" t="s">
        <v>35</v>
      </c>
      <c r="C22" s="24" t="s">
        <v>30</v>
      </c>
      <c r="D22" s="33">
        <v>0</v>
      </c>
      <c r="E22" s="34">
        <v>0</v>
      </c>
      <c r="F22" s="32">
        <v>0</v>
      </c>
      <c r="G22" s="32">
        <f t="shared" si="0"/>
        <v>0</v>
      </c>
      <c r="H22" s="32">
        <v>38.47</v>
      </c>
    </row>
    <row r="23" spans="2:8" ht="30" customHeight="1">
      <c r="B23" s="16" t="s">
        <v>36</v>
      </c>
      <c r="C23" s="24" t="s">
        <v>138</v>
      </c>
      <c r="D23" s="33">
        <v>8700</v>
      </c>
      <c r="E23" s="34">
        <v>2178</v>
      </c>
      <c r="F23" s="32">
        <f>SUM(E23/D23*100)</f>
        <v>25.03448275862069</v>
      </c>
      <c r="G23" s="32">
        <f t="shared" si="0"/>
        <v>-6522</v>
      </c>
      <c r="H23" s="32">
        <v>25.03</v>
      </c>
    </row>
    <row r="24" spans="2:8" ht="30" customHeight="1">
      <c r="B24" s="17" t="s">
        <v>125</v>
      </c>
      <c r="C24" s="26" t="s">
        <v>126</v>
      </c>
      <c r="D24" s="40">
        <v>0</v>
      </c>
      <c r="E24" s="41">
        <v>0</v>
      </c>
      <c r="F24" s="32">
        <v>0</v>
      </c>
      <c r="G24" s="31">
        <f t="shared" si="0"/>
        <v>0</v>
      </c>
      <c r="H24" s="32">
        <v>0</v>
      </c>
    </row>
    <row r="25" spans="2:8" ht="18">
      <c r="B25" s="17" t="s">
        <v>23</v>
      </c>
      <c r="C25" s="26" t="s">
        <v>50</v>
      </c>
      <c r="D25" s="37">
        <f>SUM(D8+D11+D12+D18+D20+D24)</f>
        <v>1002900</v>
      </c>
      <c r="E25" s="37">
        <f>SUM(E8+E11+E12+E18+E20+E24)</f>
        <v>198931.38</v>
      </c>
      <c r="F25" s="31">
        <f aca="true" t="shared" si="2" ref="F25:F30">SUM(E25/D25*100)</f>
        <v>19.835614717319775</v>
      </c>
      <c r="G25" s="31">
        <f t="shared" si="0"/>
        <v>-803968.62</v>
      </c>
      <c r="H25" s="31">
        <v>33.14</v>
      </c>
    </row>
    <row r="26" spans="2:8" ht="18" customHeight="1">
      <c r="B26" s="17" t="s">
        <v>51</v>
      </c>
      <c r="C26" s="26" t="s">
        <v>52</v>
      </c>
      <c r="D26" s="37">
        <f>SUM(D27+D30+D33)</f>
        <v>1855626</v>
      </c>
      <c r="E26" s="37">
        <f>SUM(E27+E30+E33)</f>
        <v>518872</v>
      </c>
      <c r="F26" s="31">
        <f t="shared" si="2"/>
        <v>27.962100121468442</v>
      </c>
      <c r="G26" s="31">
        <f t="shared" si="0"/>
        <v>-1336754</v>
      </c>
      <c r="H26" s="31">
        <v>15.36</v>
      </c>
    </row>
    <row r="27" spans="2:8" ht="15.75" customHeight="1">
      <c r="B27" s="17" t="s">
        <v>56</v>
      </c>
      <c r="C27" s="26" t="s">
        <v>53</v>
      </c>
      <c r="D27" s="37">
        <f>SUM(D28:D29)</f>
        <v>1765030</v>
      </c>
      <c r="E27" s="37">
        <f>SUM(E28:E29)</f>
        <v>505899</v>
      </c>
      <c r="F27" s="31">
        <f t="shared" si="2"/>
        <v>28.662345682509642</v>
      </c>
      <c r="G27" s="31">
        <f t="shared" si="0"/>
        <v>-1259131</v>
      </c>
      <c r="H27" s="31">
        <v>30</v>
      </c>
    </row>
    <row r="28" spans="2:8" ht="29.25" customHeight="1">
      <c r="B28" s="16" t="s">
        <v>37</v>
      </c>
      <c r="C28" s="24" t="s">
        <v>136</v>
      </c>
      <c r="D28" s="35">
        <v>787000</v>
      </c>
      <c r="E28" s="36">
        <v>212490</v>
      </c>
      <c r="F28" s="32">
        <f t="shared" si="2"/>
        <v>27</v>
      </c>
      <c r="G28" s="32">
        <f t="shared" si="0"/>
        <v>-574510</v>
      </c>
      <c r="H28" s="32">
        <v>30</v>
      </c>
    </row>
    <row r="29" spans="2:8" ht="28.5" customHeight="1">
      <c r="B29" s="16" t="s">
        <v>38</v>
      </c>
      <c r="C29" s="27" t="s">
        <v>137</v>
      </c>
      <c r="D29" s="35">
        <v>978030</v>
      </c>
      <c r="E29" s="36">
        <v>293409</v>
      </c>
      <c r="F29" s="32">
        <f t="shared" si="2"/>
        <v>30</v>
      </c>
      <c r="G29" s="32">
        <f t="shared" si="0"/>
        <v>-684621</v>
      </c>
      <c r="H29" s="32">
        <v>30</v>
      </c>
    </row>
    <row r="30" spans="2:8" ht="17.25" customHeight="1">
      <c r="B30" s="17" t="s">
        <v>57</v>
      </c>
      <c r="C30" s="28" t="s">
        <v>58</v>
      </c>
      <c r="D30" s="37">
        <f>SUM(D31)</f>
        <v>0</v>
      </c>
      <c r="E30" s="37">
        <f>SUM(E31)</f>
        <v>0</v>
      </c>
      <c r="F30" s="31" t="e">
        <f t="shared" si="2"/>
        <v>#DIV/0!</v>
      </c>
      <c r="G30" s="31">
        <f t="shared" si="0"/>
        <v>0</v>
      </c>
      <c r="H30" s="31">
        <v>10.62</v>
      </c>
    </row>
    <row r="31" spans="2:8" ht="19.5" customHeight="1">
      <c r="B31" s="21" t="s">
        <v>41</v>
      </c>
      <c r="C31" s="25" t="s">
        <v>59</v>
      </c>
      <c r="D31" s="37">
        <f>SUM(D32:D32)</f>
        <v>0</v>
      </c>
      <c r="E31" s="37">
        <v>0</v>
      </c>
      <c r="F31" s="31">
        <v>0</v>
      </c>
      <c r="G31" s="31">
        <f t="shared" si="0"/>
        <v>0</v>
      </c>
      <c r="H31" s="31">
        <v>10.62</v>
      </c>
    </row>
    <row r="32" spans="2:8" ht="27" customHeight="1">
      <c r="B32" s="16" t="s">
        <v>41</v>
      </c>
      <c r="C32" s="24" t="s">
        <v>124</v>
      </c>
      <c r="D32" s="38">
        <v>0</v>
      </c>
      <c r="E32" s="38">
        <v>0</v>
      </c>
      <c r="F32" s="32">
        <v>0</v>
      </c>
      <c r="G32" s="32">
        <f t="shared" si="0"/>
        <v>0</v>
      </c>
      <c r="H32" s="32">
        <v>10.62</v>
      </c>
    </row>
    <row r="33" spans="2:8" ht="20.25" customHeight="1">
      <c r="B33" s="17" t="s">
        <v>55</v>
      </c>
      <c r="C33" s="25" t="s">
        <v>54</v>
      </c>
      <c r="D33" s="37">
        <f>SUM(D34:D35)</f>
        <v>90596</v>
      </c>
      <c r="E33" s="37">
        <f>SUM(E34:E35)</f>
        <v>12973</v>
      </c>
      <c r="F33" s="31">
        <f>SUM(E33/D33*100)</f>
        <v>14.319616760121859</v>
      </c>
      <c r="G33" s="31">
        <f t="shared" si="0"/>
        <v>-77623</v>
      </c>
      <c r="H33" s="31">
        <v>19.68</v>
      </c>
    </row>
    <row r="34" spans="2:8" ht="29.25" customHeight="1">
      <c r="B34" s="16" t="s">
        <v>39</v>
      </c>
      <c r="C34" s="24" t="s">
        <v>31</v>
      </c>
      <c r="D34" s="38">
        <v>51893</v>
      </c>
      <c r="E34" s="38">
        <v>12973</v>
      </c>
      <c r="F34" s="32">
        <f>SUM(E34/D34*100)</f>
        <v>24.99951823945426</v>
      </c>
      <c r="G34" s="32">
        <f t="shared" si="0"/>
        <v>-38920</v>
      </c>
      <c r="H34" s="32">
        <v>25</v>
      </c>
    </row>
    <row r="35" spans="2:8" ht="38.25" customHeight="1">
      <c r="B35" s="16" t="s">
        <v>40</v>
      </c>
      <c r="C35" s="24" t="s">
        <v>135</v>
      </c>
      <c r="D35" s="38">
        <v>38703</v>
      </c>
      <c r="E35" s="38">
        <v>0</v>
      </c>
      <c r="F35" s="32">
        <f>SUM(E35/D35*100)</f>
        <v>0</v>
      </c>
      <c r="G35" s="32">
        <f t="shared" si="0"/>
        <v>-38703</v>
      </c>
      <c r="H35" s="32">
        <v>7.14</v>
      </c>
    </row>
    <row r="36" spans="2:8" ht="24.75" customHeight="1">
      <c r="B36" s="17" t="s">
        <v>60</v>
      </c>
      <c r="C36" s="18" t="s">
        <v>61</v>
      </c>
      <c r="D36" s="37">
        <f>SUM(D25+D26)</f>
        <v>2858526</v>
      </c>
      <c r="E36" s="37">
        <f>SUM(E25+E26)</f>
        <v>717803.38</v>
      </c>
      <c r="F36" s="31">
        <f>SUM(E36/D36*100)</f>
        <v>25.110962083255494</v>
      </c>
      <c r="G36" s="31">
        <f t="shared" si="0"/>
        <v>-2140722.62</v>
      </c>
      <c r="H36" s="31">
        <v>21.77</v>
      </c>
    </row>
    <row r="37" spans="2:8" ht="22.5" customHeight="1">
      <c r="B37" s="13"/>
      <c r="C37" s="13"/>
      <c r="D37" s="38"/>
      <c r="E37" s="38"/>
      <c r="F37" s="31"/>
      <c r="G37" s="31"/>
      <c r="H37" s="31"/>
    </row>
    <row r="38" spans="2:8" ht="12.75">
      <c r="B38" s="13"/>
      <c r="C38" s="23" t="s">
        <v>62</v>
      </c>
      <c r="D38" s="38"/>
      <c r="E38" s="38"/>
      <c r="F38" s="31"/>
      <c r="G38" s="31"/>
      <c r="H38" s="31"/>
    </row>
    <row r="39" spans="2:8" ht="12.75">
      <c r="B39" s="29" t="s">
        <v>64</v>
      </c>
      <c r="C39" s="30" t="s">
        <v>63</v>
      </c>
      <c r="D39" s="37">
        <f>D40+D41+D42</f>
        <v>1612690</v>
      </c>
      <c r="E39" s="37">
        <f>E40+E41+E42</f>
        <v>498906</v>
      </c>
      <c r="F39" s="31">
        <f>SUM(E39/D39*100)</f>
        <v>30.936261773806496</v>
      </c>
      <c r="G39" s="31">
        <f t="shared" si="0"/>
        <v>-1113784</v>
      </c>
      <c r="H39" s="31">
        <v>41.9</v>
      </c>
    </row>
    <row r="40" spans="2:8" ht="30.75" customHeight="1">
      <c r="B40" s="22" t="s">
        <v>65</v>
      </c>
      <c r="C40" s="23" t="s">
        <v>66</v>
      </c>
      <c r="D40" s="38">
        <v>1566690</v>
      </c>
      <c r="E40" s="38">
        <v>480906</v>
      </c>
      <c r="F40" s="32">
        <f>SUM(E40/D40*100)</f>
        <v>30.695670490013978</v>
      </c>
      <c r="G40" s="32">
        <f t="shared" si="0"/>
        <v>-1085784</v>
      </c>
      <c r="H40" s="32">
        <v>43.6</v>
      </c>
    </row>
    <row r="41" spans="2:8" ht="24" customHeight="1">
      <c r="B41" s="22" t="s">
        <v>140</v>
      </c>
      <c r="C41" s="23" t="s">
        <v>147</v>
      </c>
      <c r="D41" s="38">
        <v>36000</v>
      </c>
      <c r="E41" s="38">
        <v>18000</v>
      </c>
      <c r="F41" s="32">
        <f>SUM(E41/D41*100)</f>
        <v>50</v>
      </c>
      <c r="G41" s="32">
        <f t="shared" si="0"/>
        <v>-18000</v>
      </c>
      <c r="H41" s="32">
        <v>0</v>
      </c>
    </row>
    <row r="42" spans="2:8" ht="19.5" customHeight="1">
      <c r="B42" s="22" t="s">
        <v>139</v>
      </c>
      <c r="C42" s="43" t="s">
        <v>104</v>
      </c>
      <c r="D42" s="44">
        <v>10000</v>
      </c>
      <c r="E42" s="44">
        <v>0</v>
      </c>
      <c r="F42" s="32">
        <v>0</v>
      </c>
      <c r="G42" s="32"/>
      <c r="H42" s="32">
        <v>0</v>
      </c>
    </row>
    <row r="43" spans="2:8" ht="12.75">
      <c r="B43" s="29" t="s">
        <v>67</v>
      </c>
      <c r="C43" s="30" t="s">
        <v>68</v>
      </c>
      <c r="D43" s="37">
        <f>SUM(D44)</f>
        <v>51893</v>
      </c>
      <c r="E43" s="37">
        <f>SUM(E44)</f>
        <v>12108.6</v>
      </c>
      <c r="F43" s="31">
        <f>SUM(E43/D43*100)</f>
        <v>23.333782976509358</v>
      </c>
      <c r="G43" s="31">
        <f t="shared" si="0"/>
        <v>-39784.4</v>
      </c>
      <c r="H43" s="31">
        <v>16.88</v>
      </c>
    </row>
    <row r="44" spans="2:8" ht="12.75">
      <c r="B44" s="22" t="s">
        <v>69</v>
      </c>
      <c r="C44" s="23" t="s">
        <v>70</v>
      </c>
      <c r="D44" s="38">
        <v>51893</v>
      </c>
      <c r="E44" s="38">
        <v>12108.6</v>
      </c>
      <c r="F44" s="32">
        <f>SUM(E44/D44*100)</f>
        <v>23.333782976509358</v>
      </c>
      <c r="G44" s="32">
        <f t="shared" si="0"/>
        <v>-39784.4</v>
      </c>
      <c r="H44" s="32">
        <v>16.88</v>
      </c>
    </row>
    <row r="45" spans="2:8" ht="12.75">
      <c r="B45" s="29" t="s">
        <v>120</v>
      </c>
      <c r="C45" s="30" t="s">
        <v>100</v>
      </c>
      <c r="D45" s="37">
        <f>D46+D47</f>
        <v>3000</v>
      </c>
      <c r="E45" s="37">
        <f>E46+E47</f>
        <v>0</v>
      </c>
      <c r="F45" s="31">
        <f>SUM(E45/D45*100)</f>
        <v>0</v>
      </c>
      <c r="G45" s="31">
        <f t="shared" si="0"/>
        <v>-3000</v>
      </c>
      <c r="H45" s="31">
        <v>0</v>
      </c>
    </row>
    <row r="46" spans="2:8" ht="12.75">
      <c r="B46" s="22" t="s">
        <v>116</v>
      </c>
      <c r="C46" s="23" t="s">
        <v>105</v>
      </c>
      <c r="D46" s="38">
        <v>0</v>
      </c>
      <c r="E46" s="38">
        <v>0</v>
      </c>
      <c r="F46" s="32">
        <v>0</v>
      </c>
      <c r="G46" s="32">
        <v>0</v>
      </c>
      <c r="H46" s="32">
        <v>0</v>
      </c>
    </row>
    <row r="47" spans="2:8" ht="12.75">
      <c r="B47" s="22" t="s">
        <v>117</v>
      </c>
      <c r="C47" s="23" t="s">
        <v>101</v>
      </c>
      <c r="D47" s="38">
        <v>3000</v>
      </c>
      <c r="E47" s="38">
        <v>0</v>
      </c>
      <c r="F47" s="32">
        <f aca="true" t="shared" si="3" ref="F47:F65">SUM(E47/D47*100)</f>
        <v>0</v>
      </c>
      <c r="G47" s="32">
        <f t="shared" si="0"/>
        <v>-3000</v>
      </c>
      <c r="H47" s="32">
        <v>0</v>
      </c>
    </row>
    <row r="48" spans="2:8" ht="12.75">
      <c r="B48" s="29" t="s">
        <v>142</v>
      </c>
      <c r="C48" s="30" t="s">
        <v>143</v>
      </c>
      <c r="D48" s="37">
        <f>D49+D50+D51+D52</f>
        <v>82577</v>
      </c>
      <c r="E48" s="37">
        <f>E49+E50+E51+E52</f>
        <v>43874</v>
      </c>
      <c r="F48" s="31">
        <f t="shared" si="3"/>
        <v>53.13101711130218</v>
      </c>
      <c r="G48" s="31">
        <f t="shared" si="0"/>
        <v>-38703</v>
      </c>
      <c r="H48" s="31">
        <v>10.86</v>
      </c>
    </row>
    <row r="49" spans="2:8" ht="12.75">
      <c r="B49" s="22" t="s">
        <v>141</v>
      </c>
      <c r="C49" s="23" t="s">
        <v>144</v>
      </c>
      <c r="D49" s="38">
        <v>38703</v>
      </c>
      <c r="E49" s="38">
        <v>0</v>
      </c>
      <c r="F49" s="32">
        <f t="shared" si="3"/>
        <v>0</v>
      </c>
      <c r="G49" s="32">
        <f t="shared" si="0"/>
        <v>-38703</v>
      </c>
      <c r="H49" s="32"/>
    </row>
    <row r="50" spans="2:8" ht="12.75">
      <c r="B50" s="22" t="s">
        <v>145</v>
      </c>
      <c r="C50" s="23" t="s">
        <v>146</v>
      </c>
      <c r="D50" s="38">
        <v>25500</v>
      </c>
      <c r="E50" s="38">
        <v>25500</v>
      </c>
      <c r="F50" s="32">
        <f t="shared" si="3"/>
        <v>100</v>
      </c>
      <c r="G50" s="32">
        <f t="shared" si="0"/>
        <v>0</v>
      </c>
      <c r="H50" s="32"/>
    </row>
    <row r="51" spans="2:8" ht="12.75">
      <c r="B51" s="42" t="s">
        <v>118</v>
      </c>
      <c r="C51" s="43" t="s">
        <v>113</v>
      </c>
      <c r="D51" s="44">
        <v>18374</v>
      </c>
      <c r="E51" s="44">
        <v>18374</v>
      </c>
      <c r="F51" s="32">
        <f t="shared" si="3"/>
        <v>100</v>
      </c>
      <c r="G51" s="32">
        <f t="shared" si="0"/>
        <v>0</v>
      </c>
      <c r="H51" s="32">
        <v>10.86</v>
      </c>
    </row>
    <row r="52" spans="2:8" ht="12.75">
      <c r="B52" s="29" t="s">
        <v>119</v>
      </c>
      <c r="C52" s="30" t="s">
        <v>106</v>
      </c>
      <c r="D52" s="37">
        <v>0</v>
      </c>
      <c r="E52" s="37">
        <v>0</v>
      </c>
      <c r="F52" s="31" t="e">
        <f t="shared" si="3"/>
        <v>#DIV/0!</v>
      </c>
      <c r="G52" s="31">
        <f t="shared" si="0"/>
        <v>0</v>
      </c>
      <c r="H52" s="31">
        <v>29.15</v>
      </c>
    </row>
    <row r="53" spans="2:8" ht="12.75">
      <c r="B53" s="22" t="s">
        <v>119</v>
      </c>
      <c r="C53" s="23" t="s">
        <v>127</v>
      </c>
      <c r="D53" s="38">
        <v>0</v>
      </c>
      <c r="E53" s="38">
        <v>0</v>
      </c>
      <c r="F53" s="32" t="e">
        <f t="shared" si="3"/>
        <v>#DIV/0!</v>
      </c>
      <c r="G53" s="32">
        <f t="shared" si="0"/>
        <v>0</v>
      </c>
      <c r="H53" s="32">
        <v>29.15</v>
      </c>
    </row>
    <row r="54" spans="2:8" ht="12.75">
      <c r="B54" s="29" t="s">
        <v>71</v>
      </c>
      <c r="C54" s="30" t="s">
        <v>72</v>
      </c>
      <c r="D54" s="37">
        <f>D55+D56+D57</f>
        <v>242836</v>
      </c>
      <c r="E54" s="37">
        <f>E55+E56+E57</f>
        <v>151862</v>
      </c>
      <c r="F54" s="31">
        <f t="shared" si="3"/>
        <v>62.53685614982951</v>
      </c>
      <c r="G54" s="31">
        <f t="shared" si="0"/>
        <v>-90974</v>
      </c>
      <c r="H54" s="31">
        <v>25.38</v>
      </c>
    </row>
    <row r="55" spans="2:8" ht="12.75">
      <c r="B55" s="22" t="s">
        <v>73</v>
      </c>
      <c r="C55" s="23" t="s">
        <v>74</v>
      </c>
      <c r="D55" s="38">
        <v>94036</v>
      </c>
      <c r="E55" s="38">
        <v>33288</v>
      </c>
      <c r="F55" s="32">
        <f t="shared" si="3"/>
        <v>35.399208813645835</v>
      </c>
      <c r="G55" s="32">
        <f t="shared" si="0"/>
        <v>-60748</v>
      </c>
      <c r="H55" s="32">
        <v>0</v>
      </c>
    </row>
    <row r="56" spans="2:8" ht="12.75">
      <c r="B56" s="22" t="s">
        <v>75</v>
      </c>
      <c r="C56" s="23" t="s">
        <v>76</v>
      </c>
      <c r="D56" s="38">
        <v>44000</v>
      </c>
      <c r="E56" s="38">
        <v>38574</v>
      </c>
      <c r="F56" s="32">
        <f t="shared" si="3"/>
        <v>87.66818181818182</v>
      </c>
      <c r="G56" s="32">
        <f t="shared" si="0"/>
        <v>-5426</v>
      </c>
      <c r="H56" s="32">
        <v>0</v>
      </c>
    </row>
    <row r="57" spans="2:8" ht="12.75">
      <c r="B57" s="22" t="s">
        <v>77</v>
      </c>
      <c r="C57" s="23" t="s">
        <v>78</v>
      </c>
      <c r="D57" s="38">
        <v>104800</v>
      </c>
      <c r="E57" s="38">
        <v>80000</v>
      </c>
      <c r="F57" s="32">
        <f t="shared" si="3"/>
        <v>76.33587786259542</v>
      </c>
      <c r="G57" s="32">
        <f t="shared" si="0"/>
        <v>-24800</v>
      </c>
      <c r="H57" s="32">
        <v>89.69</v>
      </c>
    </row>
    <row r="58" spans="2:8" ht="12.75">
      <c r="B58" s="29" t="s">
        <v>79</v>
      </c>
      <c r="C58" s="30" t="s">
        <v>80</v>
      </c>
      <c r="D58" s="37">
        <f>SUM(D59)</f>
        <v>1000</v>
      </c>
      <c r="E58" s="37">
        <f>SUM(E59)</f>
        <v>0</v>
      </c>
      <c r="F58" s="31">
        <f t="shared" si="3"/>
        <v>0</v>
      </c>
      <c r="G58" s="31">
        <f t="shared" si="0"/>
        <v>-1000</v>
      </c>
      <c r="H58" s="31">
        <v>0</v>
      </c>
    </row>
    <row r="59" spans="2:8" ht="12.75">
      <c r="B59" s="22" t="s">
        <v>81</v>
      </c>
      <c r="C59" s="23" t="s">
        <v>82</v>
      </c>
      <c r="D59" s="38">
        <v>1000</v>
      </c>
      <c r="E59" s="38">
        <v>0</v>
      </c>
      <c r="F59" s="32">
        <f t="shared" si="3"/>
        <v>0</v>
      </c>
      <c r="G59" s="32">
        <f t="shared" si="0"/>
        <v>-1000</v>
      </c>
      <c r="H59" s="32">
        <v>0</v>
      </c>
    </row>
    <row r="60" spans="2:8" ht="12.75" customHeight="1">
      <c r="B60" s="29" t="s">
        <v>83</v>
      </c>
      <c r="C60" s="30" t="s">
        <v>115</v>
      </c>
      <c r="D60" s="37">
        <f>SUM(D61)</f>
        <v>883530</v>
      </c>
      <c r="E60" s="37">
        <f>SUM(E61)</f>
        <v>158204.4</v>
      </c>
      <c r="F60" s="31">
        <f t="shared" si="3"/>
        <v>17.905945468744694</v>
      </c>
      <c r="G60" s="31">
        <f t="shared" si="0"/>
        <v>-725325.6</v>
      </c>
      <c r="H60" s="31">
        <v>35.64</v>
      </c>
    </row>
    <row r="61" spans="2:8" ht="12.75">
      <c r="B61" s="22" t="s">
        <v>84</v>
      </c>
      <c r="C61" s="23" t="s">
        <v>8</v>
      </c>
      <c r="D61" s="38">
        <v>883530</v>
      </c>
      <c r="E61" s="38">
        <v>158204.4</v>
      </c>
      <c r="F61" s="32">
        <f t="shared" si="3"/>
        <v>17.905945468744694</v>
      </c>
      <c r="G61" s="32">
        <f t="shared" si="0"/>
        <v>-725325.6</v>
      </c>
      <c r="H61" s="32">
        <v>35.64</v>
      </c>
    </row>
    <row r="62" spans="2:8" ht="12.75">
      <c r="B62" s="29" t="s">
        <v>121</v>
      </c>
      <c r="C62" s="30" t="s">
        <v>108</v>
      </c>
      <c r="D62" s="37">
        <v>0</v>
      </c>
      <c r="E62" s="37">
        <v>0</v>
      </c>
      <c r="F62" s="31" t="e">
        <f t="shared" si="3"/>
        <v>#DIV/0!</v>
      </c>
      <c r="G62" s="31">
        <f t="shared" si="0"/>
        <v>0</v>
      </c>
      <c r="H62" s="31">
        <v>7.14</v>
      </c>
    </row>
    <row r="63" spans="2:8" ht="12.75">
      <c r="B63" s="22"/>
      <c r="C63" s="23" t="s">
        <v>109</v>
      </c>
      <c r="D63" s="38">
        <v>0</v>
      </c>
      <c r="E63" s="38">
        <v>0</v>
      </c>
      <c r="F63" s="32" t="e">
        <f t="shared" si="3"/>
        <v>#DIV/0!</v>
      </c>
      <c r="G63" s="32">
        <f t="shared" si="0"/>
        <v>0</v>
      </c>
      <c r="H63" s="32">
        <v>7.14</v>
      </c>
    </row>
    <row r="64" spans="2:8" ht="12.75">
      <c r="B64" s="22" t="s">
        <v>148</v>
      </c>
      <c r="C64" s="30" t="s">
        <v>102</v>
      </c>
      <c r="D64" s="37">
        <v>1000</v>
      </c>
      <c r="E64" s="37">
        <v>0</v>
      </c>
      <c r="F64" s="31">
        <f t="shared" si="3"/>
        <v>0</v>
      </c>
      <c r="G64" s="31">
        <f t="shared" si="0"/>
        <v>-1000</v>
      </c>
      <c r="H64" s="31">
        <v>0</v>
      </c>
    </row>
    <row r="65" spans="2:8" ht="12.75">
      <c r="B65" s="22" t="s">
        <v>149</v>
      </c>
      <c r="C65" s="23" t="s">
        <v>107</v>
      </c>
      <c r="D65" s="38">
        <v>1000</v>
      </c>
      <c r="E65" s="38">
        <v>0</v>
      </c>
      <c r="F65" s="32">
        <f t="shared" si="3"/>
        <v>0</v>
      </c>
      <c r="G65" s="32">
        <f t="shared" si="0"/>
        <v>-1000</v>
      </c>
      <c r="H65" s="32">
        <v>0</v>
      </c>
    </row>
    <row r="66" spans="2:8" ht="12.75">
      <c r="B66" s="29" t="s">
        <v>85</v>
      </c>
      <c r="C66" s="30" t="s">
        <v>86</v>
      </c>
      <c r="D66" s="37">
        <f>SUM(D67)</f>
        <v>0</v>
      </c>
      <c r="E66" s="37">
        <f>SUM(E67)</f>
        <v>0</v>
      </c>
      <c r="F66" s="32"/>
      <c r="G66" s="31">
        <f t="shared" si="0"/>
        <v>0</v>
      </c>
      <c r="H66" s="32"/>
    </row>
    <row r="67" spans="2:8" ht="12.75">
      <c r="B67" s="22" t="s">
        <v>87</v>
      </c>
      <c r="C67" s="23" t="s">
        <v>88</v>
      </c>
      <c r="D67" s="38">
        <v>0</v>
      </c>
      <c r="E67" s="38">
        <v>0</v>
      </c>
      <c r="F67" s="32"/>
      <c r="G67" s="32">
        <f t="shared" si="0"/>
        <v>0</v>
      </c>
      <c r="H67" s="32"/>
    </row>
    <row r="68" spans="2:8" ht="12.75">
      <c r="B68" s="13"/>
      <c r="C68" s="30" t="s">
        <v>89</v>
      </c>
      <c r="D68" s="37">
        <f>SUM(D39+D43+D45+D48+D54+D58+D60+D62+D64+D66)</f>
        <v>2878526</v>
      </c>
      <c r="E68" s="37">
        <f>SUM(E39+E43+E45+E48+E54+E58+E60+E62+E64+E66)</f>
        <v>864955</v>
      </c>
      <c r="F68" s="31">
        <f>SUM(E68/D68*100)</f>
        <v>30.048538731281216</v>
      </c>
      <c r="G68" s="31">
        <f t="shared" si="0"/>
        <v>-2013571</v>
      </c>
      <c r="H68" s="31">
        <v>19.11</v>
      </c>
    </row>
    <row r="70" ht="12.75">
      <c r="E70" t="s">
        <v>114</v>
      </c>
    </row>
  </sheetData>
  <sheetProtection/>
  <mergeCells count="2">
    <mergeCell ref="C2:G2"/>
    <mergeCell ref="C3:G3"/>
  </mergeCells>
  <printOptions/>
  <pageMargins left="0.3937007874015748" right="0.1968503937007874" top="0.7874015748031497" bottom="0.7874015748031497" header="0.5118110236220472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User</cp:lastModifiedBy>
  <cp:lastPrinted>2016-09-02T06:06:47Z</cp:lastPrinted>
  <dcterms:created xsi:type="dcterms:W3CDTF">2008-11-13T13:14:02Z</dcterms:created>
  <dcterms:modified xsi:type="dcterms:W3CDTF">2016-09-02T06:08:24Z</dcterms:modified>
  <cp:category/>
  <cp:version/>
  <cp:contentType/>
  <cp:contentStatus/>
</cp:coreProperties>
</file>